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cekanauskas\Downloads\"/>
    </mc:Choice>
  </mc:AlternateContent>
  <xr:revisionPtr revIDLastSave="0" documentId="13_ncr:1_{9A9B6E89-6C44-4978-986E-A491CEA03FE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araiškų žurnalas" sheetId="1" r:id="rId1"/>
    <sheet name="VVG IPP ir faktiniai VPS adm MP" sheetId="2" r:id="rId2"/>
  </sheets>
  <definedNames>
    <definedName name="_xlnm._FilterDatabase" localSheetId="0" hidden="1">'Paraiškų žurnalas'!$B$12:$Q$42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8" i="1" l="1"/>
  <c r="Q37" i="1"/>
  <c r="Q36" i="1"/>
  <c r="Q35" i="1"/>
  <c r="Q34" i="1"/>
  <c r="Q33" i="1"/>
  <c r="Q32" i="1"/>
  <c r="Q31" i="1"/>
  <c r="Q30" i="1"/>
  <c r="Q29" i="1"/>
  <c r="Q28" i="1"/>
  <c r="Q27" i="1"/>
  <c r="Q26" i="1"/>
  <c r="Q21" i="1"/>
  <c r="Q22" i="1"/>
  <c r="Q23" i="1"/>
  <c r="Q24" i="1"/>
  <c r="Q39" i="1"/>
  <c r="Q15" i="1"/>
  <c r="Q18" i="1"/>
  <c r="Q20" i="1"/>
  <c r="D31" i="2" l="1"/>
  <c r="E22" i="2" l="1"/>
  <c r="E31" i="2" s="1"/>
  <c r="D16" i="2"/>
  <c r="D11" i="2"/>
  <c r="D6" i="2"/>
  <c r="E32" i="2" l="1"/>
  <c r="F21" i="2" s="1"/>
  <c r="D8" i="2"/>
  <c r="D17" i="2"/>
  <c r="D14" i="2"/>
</calcChain>
</file>

<file path=xl/sharedStrings.xml><?xml version="1.0" encoding="utf-8"?>
<sst xmlns="http://schemas.openxmlformats.org/spreadsheetml/2006/main" count="156" uniqueCount="110">
  <si>
    <t>2023–2027 m. programinio laikotarpio vietos projektų, pateiktų pagal vietos plėtros strategijas, įgyvendinamas bendruomenių inicijuotos vietos plėtros būdu, administravimo procedūros aprašo</t>
  </si>
  <si>
    <t>3 priedas</t>
  </si>
  <si>
    <t>(VPS vykdytojos pavadinimas)</t>
  </si>
  <si>
    <r>
      <t> </t>
    </r>
    <r>
      <rPr>
        <b/>
        <sz val="11"/>
        <color theme="1"/>
        <rFont val="Times New Roman"/>
        <family val="1"/>
        <charset val="186"/>
      </rPr>
      <t>Vietos projekto paraiškos gavimo data</t>
    </r>
  </si>
  <si>
    <t xml:space="preserve">Kvietimo Nr. </t>
  </si>
  <si>
    <t>Eil. Nr.</t>
  </si>
  <si>
    <r>
      <rPr>
        <b/>
        <sz val="11"/>
        <color theme="1"/>
        <rFont val="Times New Roman"/>
        <family val="1"/>
        <charset val="186"/>
      </rPr>
      <t>Vietos projekto paraiškos atpažinties (registracijos) kodas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(nurodomas VPS vykdytojos VP paraiškos registravimo metu suteiktas VP atpažinties kodas)</t>
    </r>
  </si>
  <si>
    <r>
      <rPr>
        <b/>
        <sz val="11"/>
        <color theme="1"/>
        <rFont val="Times New Roman"/>
        <family val="1"/>
        <charset val="186"/>
      </rPr>
      <t>Vietos projekto pavadinimas</t>
    </r>
    <r>
      <rPr>
        <sz val="11"/>
        <color theme="1"/>
        <rFont val="Times New Roman"/>
        <family val="1"/>
        <charset val="186"/>
      </rPr>
      <t xml:space="preserve">
</t>
    </r>
    <r>
      <rPr>
        <i/>
        <sz val="11"/>
        <color theme="1"/>
        <rFont val="Times New Roman"/>
        <family val="1"/>
        <charset val="186"/>
      </rPr>
      <t>(nurodoma pagal VP pagal  paraiškoje pateiktą informaciją, sutikrinant su informacija oficialiuose registruose)</t>
    </r>
  </si>
  <si>
    <r>
      <rPr>
        <b/>
        <sz val="11"/>
        <color theme="1"/>
        <rFont val="Times New Roman"/>
        <family val="1"/>
        <charset val="186"/>
      </rPr>
      <t>Prašoma paramos suma vietos projektui įgyvendinti, Eur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(nurodoma pagal paraiškoje pateiktus duomenis))</t>
    </r>
  </si>
  <si>
    <t>Kvietimo pabaigos data</t>
  </si>
  <si>
    <r>
      <rPr>
        <b/>
        <sz val="11"/>
        <color theme="1"/>
        <rFont val="Times New Roman"/>
        <family val="1"/>
        <charset val="186"/>
      </rPr>
      <t>Vietos projekto paraiškėjo kodas</t>
    </r>
    <r>
      <rPr>
        <sz val="11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(nurodomas pareiškėjo JAR  kodas, o jei pareiškėjas yra fizinis asmuo - nurodomi keturi paskutiniai asmnes kodo skaičiai )</t>
    </r>
  </si>
  <si>
    <r>
      <rPr>
        <b/>
        <sz val="11"/>
        <color theme="1"/>
        <rFont val="Times New Roman"/>
        <family val="1"/>
        <charset val="186"/>
      </rPr>
      <t xml:space="preserve">Vietos projekto VPS priemonė </t>
    </r>
    <r>
      <rPr>
        <sz val="11"/>
        <color theme="1"/>
        <rFont val="Times New Roman"/>
        <family val="1"/>
        <charset val="186"/>
      </rPr>
      <t xml:space="preserve">
</t>
    </r>
    <r>
      <rPr>
        <i/>
        <sz val="10"/>
        <color theme="1"/>
        <rFont val="Times New Roman"/>
        <family val="1"/>
        <charset val="186"/>
      </rPr>
      <t>(nurodoma VPS priemonės, pagal kurią gauti vietos projektai, kodas, atitinkamtis VPS Excel dalies 7 lentelės 8 stuplelio duomenis)</t>
    </r>
  </si>
  <si>
    <r>
      <rPr>
        <b/>
        <sz val="11"/>
        <color theme="1"/>
        <rFont val="Times New Roman"/>
        <family val="1"/>
        <charset val="186"/>
      </rPr>
      <t>Pavadinimas</t>
    </r>
    <r>
      <rPr>
        <sz val="11"/>
        <color theme="1"/>
        <rFont val="Times New Roman"/>
        <family val="1"/>
        <charset val="186"/>
      </rPr>
      <t xml:space="preserve"> 
(jei pareiškėjas juridinis asmuo, iš JAR) 
/ 
</t>
    </r>
    <r>
      <rPr>
        <b/>
        <sz val="11"/>
        <color theme="1"/>
        <rFont val="Times New Roman"/>
        <family val="1"/>
        <charset val="186"/>
      </rPr>
      <t xml:space="preserve">vardas, pavardė </t>
    </r>
    <r>
      <rPr>
        <sz val="11"/>
        <color theme="1"/>
        <rFont val="Times New Roman"/>
        <family val="1"/>
        <charset val="186"/>
      </rPr>
      <t xml:space="preserve">
(jei pareiškėjas fizinis asmuo)</t>
    </r>
  </si>
  <si>
    <t>2024 m. .......... ..... d. įsakymas Nr. BR1-</t>
  </si>
  <si>
    <t>INFORMACIJA APIE VIETOS PROJEKTŲ PARAIŠKAS</t>
  </si>
  <si>
    <t>(sąrašas tęstinis, pildomas registruojant gautas paraiškas/atlikus atitinkamus administravimo žingsnius, teikiamas Agentūrai po kiekvieno kvietimo užregistravus paraiškas arba bet kuriuo metu pagal Agentūros paklausimą)</t>
  </si>
  <si>
    <t>Administravimo išlaidų suma</t>
  </si>
  <si>
    <t>FN proc.</t>
  </si>
  <si>
    <t>Ši dalis pildoma registruojant visas gautas paraiškas ir teikiamas visas ŽURNALAS su užregistuotomis paraiškomis per 2 d.d. pasibaigus kvietimui</t>
  </si>
  <si>
    <t>Paramos suma, skirta įgyvendinti VPS, Eur</t>
  </si>
  <si>
    <t xml:space="preserve">Mažiausia VPS biudžeto dalis, skiriama VPS vietos projektų įgyvendinimui, % </t>
  </si>
  <si>
    <t>Mažiausia galima paramos sum skiriama VPS vietos projektų įgyvendinimui, Eur</t>
  </si>
  <si>
    <t>VPS vietos projektų įgyvendinimo išlaidos pagal pateiktą VPS administravimo išlaidų planą, Eur</t>
  </si>
  <si>
    <t>VPS vietos projektų įgyvendinimo išlaidų dalis pagal pateiktą VPS administravimo išlaidų planą, %</t>
  </si>
  <si>
    <t xml:space="preserve">Didžiausia VPS biudžeto dalis, skiriama VPS administravimo išlaidoms, % </t>
  </si>
  <si>
    <t>Didžiausia gaima paramos suma skiriama VPS administravimo išlaidoms, Eur</t>
  </si>
  <si>
    <t>VPS administravimo išlaidos (vykdymo ir aktyvinimo) pagal pateiktą VPS administravimo išlaidų planą, Eur</t>
  </si>
  <si>
    <t>VPS administravimo išlaidos (bendradarbiavimo) pagal pateiktą VPS administravimo išlaidų planą, Eur</t>
  </si>
  <si>
    <t>VPS administravimo išlaidų dalis pagal pateiktą VPS administravimo išlaidų planą, %</t>
  </si>
  <si>
    <t xml:space="preserve">Didžiausia galima VPS administravimo išlaidoms taikoma FN, % </t>
  </si>
  <si>
    <t>Pagal VPS administravimo išlaidų planą nustatyta ir VPS administravimo išlaidoms taikoma FN</t>
  </si>
  <si>
    <t>Planuojamo MP data</t>
  </si>
  <si>
    <t xml:space="preserve">Planuojamo MP suma </t>
  </si>
  <si>
    <t>Viso</t>
  </si>
  <si>
    <t>Kontrolė su avansu</t>
  </si>
  <si>
    <t>Kontrolė su IPP-likutis</t>
  </si>
  <si>
    <t>MP1</t>
  </si>
  <si>
    <t>Avansas</t>
  </si>
  <si>
    <t>MP2</t>
  </si>
  <si>
    <t>MP3</t>
  </si>
  <si>
    <t>MP4</t>
  </si>
  <si>
    <t>MP5</t>
  </si>
  <si>
    <t>MP6</t>
  </si>
  <si>
    <t>MP7</t>
  </si>
  <si>
    <t>MP8</t>
  </si>
  <si>
    <t>Faktinė patvrtinto MP suma</t>
  </si>
  <si>
    <t>Avanso užskaitos pradžios data
suderinti su NMA</t>
  </si>
  <si>
    <t>planuojama po 4MP</t>
  </si>
  <si>
    <t>pildoma ir karto ir ne vėliau kaip per 1d.d. po atlikto administravimo žingsnio</t>
  </si>
  <si>
    <t>NMA paraiškos numeris</t>
  </si>
  <si>
    <t>VVG PAK data  (fizinė posėdžio data)</t>
  </si>
  <si>
    <t>VPS vykdytojos PAK sprendimo priėmimo data
 = 
Paraiškos perdavimo NMA data</t>
  </si>
  <si>
    <t>VVG rezervinio sąrašo galiojimo laikas</t>
  </si>
  <si>
    <t>Paraiškos išregistravimo/atmetimo VVG data</t>
  </si>
  <si>
    <t>ALYT-LEADER-02- 1-1</t>
  </si>
  <si>
    <t>20VS-PV-24-2-03358-PR001</t>
  </si>
  <si>
    <t>Kazimieras Kazlauskas</t>
  </si>
  <si>
    <t>Verslo plėtra teikiant sveikatinimo paslaugas</t>
  </si>
  <si>
    <t>ALYT-LEADER-20VVG-03-01</t>
  </si>
  <si>
    <t>MP9</t>
  </si>
  <si>
    <t>ALYT-LEADER-02- 2-1</t>
  </si>
  <si>
    <t>Asociacija "Nemunaičio stovykla" darnaus turizmo verslo plėtra integruojant vietos kultūros ir gamtos išteklius</t>
  </si>
  <si>
    <t>ALYT-LEADER-20VVG-03-02</t>
  </si>
  <si>
    <t>alytaus rajono vietos veiklos grupė</t>
  </si>
  <si>
    <t>Asociacija "Nemunaičio stovykla"</t>
  </si>
  <si>
    <t>20VS-PV-24-2-05921-PR001</t>
  </si>
  <si>
    <t>ALYT-LEADER-02-3-1</t>
  </si>
  <si>
    <t>-</t>
  </si>
  <si>
    <t>ALYT-LEADER-02-3-2</t>
  </si>
  <si>
    <t>UAB "Tarzanas"</t>
  </si>
  <si>
    <t>Investicijos į vandens pramogų paslaugas</t>
  </si>
  <si>
    <t>3.</t>
  </si>
  <si>
    <t>4.</t>
  </si>
  <si>
    <t>20VS-PV-24-2-06462-PR001</t>
  </si>
  <si>
    <t>5.</t>
  </si>
  <si>
    <t>6.</t>
  </si>
  <si>
    <t>ALYT-LEADER-02-5-1</t>
  </si>
  <si>
    <t>7.</t>
  </si>
  <si>
    <t>8.</t>
  </si>
  <si>
    <t>9.</t>
  </si>
  <si>
    <t>ALYT-LEADER-02-5-2</t>
  </si>
  <si>
    <t>UAB "Nuotykių šalis"</t>
  </si>
  <si>
    <t>Įmonės investicijos į atrakcionų bei pramogų parką</t>
  </si>
  <si>
    <t>10.</t>
  </si>
  <si>
    <t>11.</t>
  </si>
  <si>
    <t xml:space="preserve">20VS-PV-24-2-06461-PR001 </t>
  </si>
  <si>
    <t>ALYT-LEADER-02-5-3</t>
  </si>
  <si>
    <t>UAB "Resort Invest"</t>
  </si>
  <si>
    <t>Darnaus turizmo plėtra Alytaus rajone</t>
  </si>
  <si>
    <t>ALYT-LEADER-09-6-1</t>
  </si>
  <si>
    <t>Alytaus rajono savivaldybės viešoji biblioteka</t>
  </si>
  <si>
    <t>ALYT-LEADER-20VVG-09-05</t>
  </si>
  <si>
    <t>Jaunimo aktyvumo skatinbimas per renginių ciklą "Ateities kūrėjai"</t>
  </si>
  <si>
    <t>Asociacija Kančėnų kaimo bendruomenė "Dėmesio centras"</t>
  </si>
  <si>
    <t>Jaunimo verslumo ir įtraukties skatinimas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</si>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</sst>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000000"/>
      <name val="Arial"/>
      <family val="2"/>
      <charset val="186"/>
    </font>
    <font>
      <i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rgb="FFFF0000"/>
      <name val="Times New Roman"/>
      <family val="1"/>
      <charset val="186"/>
    </font>
    <font>
      <sz val="8"/>
      <name val="Calibri"/>
      <family val="2"/>
      <charset val="186"/>
      <scheme val="minor"/>
    </font>
    <font>
      <i/>
      <sz val="9"/>
      <color rgb="FFFFCCCC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EAF6"/>
        <bgColor rgb="FFDEEAF6"/>
      </patternFill>
    </fill>
    <fill>
      <patternFill patternType="solid">
        <fgColor rgb="FFFFCC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3" borderId="10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horizontal="center"/>
    </xf>
    <xf numFmtId="0" fontId="6" fillId="5" borderId="9" xfId="0" applyFont="1" applyFill="1" applyBorder="1" applyAlignment="1">
      <alignment vertical="center" wrapText="1"/>
    </xf>
    <xf numFmtId="0" fontId="9" fillId="6" borderId="19" xfId="0" applyFont="1" applyFill="1" applyBorder="1" applyAlignment="1">
      <alignment horizontal="right" vertical="top" wrapText="1"/>
    </xf>
    <xf numFmtId="4" fontId="9" fillId="0" borderId="20" xfId="0" applyNumberFormat="1" applyFont="1" applyBorder="1" applyAlignment="1">
      <alignment horizontal="right" vertical="top" wrapText="1"/>
    </xf>
    <xf numFmtId="0" fontId="10" fillId="0" borderId="0" xfId="0" applyFont="1" applyAlignment="1">
      <alignment vertical="top"/>
    </xf>
    <xf numFmtId="0" fontId="9" fillId="0" borderId="0" xfId="0" applyFont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4" fontId="0" fillId="0" borderId="0" xfId="0" applyNumberFormat="1"/>
    <xf numFmtId="0" fontId="6" fillId="0" borderId="1" xfId="0" applyFont="1" applyBorder="1"/>
    <xf numFmtId="14" fontId="6" fillId="0" borderId="1" xfId="0" applyNumberFormat="1" applyFont="1" applyBorder="1"/>
    <xf numFmtId="0" fontId="6" fillId="7" borderId="1" xfId="0" applyFont="1" applyFill="1" applyBorder="1"/>
    <xf numFmtId="0" fontId="5" fillId="0" borderId="1" xfId="0" applyFont="1" applyBorder="1"/>
    <xf numFmtId="0" fontId="13" fillId="0" borderId="0" xfId="0" applyFont="1"/>
    <xf numFmtId="0" fontId="6" fillId="0" borderId="4" xfId="0" applyFont="1" applyBorder="1"/>
    <xf numFmtId="0" fontId="6" fillId="0" borderId="5" xfId="0" applyFont="1" applyBorder="1"/>
    <xf numFmtId="0" fontId="7" fillId="0" borderId="21" xfId="0" applyFont="1" applyBorder="1" applyAlignment="1">
      <alignment wrapText="1"/>
    </xf>
    <xf numFmtId="0" fontId="6" fillId="0" borderId="8" xfId="0" applyFont="1" applyBorder="1"/>
    <xf numFmtId="4" fontId="6" fillId="7" borderId="11" xfId="0" applyNumberFormat="1" applyFont="1" applyFill="1" applyBorder="1"/>
    <xf numFmtId="0" fontId="6" fillId="0" borderId="11" xfId="0" applyFont="1" applyBorder="1"/>
    <xf numFmtId="0" fontId="6" fillId="7" borderId="11" xfId="0" applyFont="1" applyFill="1" applyBorder="1"/>
    <xf numFmtId="0" fontId="6" fillId="0" borderId="12" xfId="0" applyFont="1" applyBorder="1"/>
    <xf numFmtId="0" fontId="6" fillId="0" borderId="13" xfId="0" applyFont="1" applyBorder="1"/>
    <xf numFmtId="4" fontId="6" fillId="0" borderId="13" xfId="0" applyNumberFormat="1" applyFont="1" applyBorder="1"/>
    <xf numFmtId="0" fontId="6" fillId="0" borderId="14" xfId="0" applyFont="1" applyBorder="1"/>
    <xf numFmtId="0" fontId="9" fillId="6" borderId="22" xfId="0" applyFont="1" applyFill="1" applyBorder="1" applyAlignment="1">
      <alignment horizontal="right" vertical="top" wrapText="1"/>
    </xf>
    <xf numFmtId="10" fontId="9" fillId="6" borderId="23" xfId="0" applyNumberFormat="1" applyFont="1" applyFill="1" applyBorder="1" applyAlignment="1">
      <alignment horizontal="right" vertical="top" wrapText="1"/>
    </xf>
    <xf numFmtId="0" fontId="9" fillId="6" borderId="24" xfId="0" applyFont="1" applyFill="1" applyBorder="1" applyAlignment="1">
      <alignment horizontal="right" vertical="top" wrapText="1"/>
    </xf>
    <xf numFmtId="4" fontId="9" fillId="6" borderId="25" xfId="0" applyNumberFormat="1" applyFont="1" applyFill="1" applyBorder="1" applyAlignment="1">
      <alignment horizontal="right" vertical="top" wrapText="1"/>
    </xf>
    <xf numFmtId="0" fontId="9" fillId="6" borderId="26" xfId="0" applyFont="1" applyFill="1" applyBorder="1" applyAlignment="1">
      <alignment horizontal="right" vertical="top" wrapText="1"/>
    </xf>
    <xf numFmtId="10" fontId="9" fillId="6" borderId="27" xfId="0" applyNumberFormat="1" applyFont="1" applyFill="1" applyBorder="1" applyAlignment="1">
      <alignment horizontal="right" vertical="top" wrapText="1"/>
    </xf>
    <xf numFmtId="0" fontId="9" fillId="0" borderId="28" xfId="0" applyFont="1" applyBorder="1" applyAlignment="1">
      <alignment horizontal="right" vertical="top" wrapText="1"/>
    </xf>
    <xf numFmtId="10" fontId="9" fillId="0" borderId="29" xfId="0" applyNumberFormat="1" applyFont="1" applyBorder="1" applyAlignment="1">
      <alignment horizontal="right" vertical="top" wrapText="1"/>
    </xf>
    <xf numFmtId="0" fontId="9" fillId="6" borderId="30" xfId="0" applyFont="1" applyFill="1" applyBorder="1" applyAlignment="1">
      <alignment horizontal="right" vertical="top" wrapText="1"/>
    </xf>
    <xf numFmtId="10" fontId="9" fillId="6" borderId="31" xfId="0" applyNumberFormat="1" applyFont="1" applyFill="1" applyBorder="1" applyAlignment="1">
      <alignment horizontal="right" vertical="top" wrapText="1"/>
    </xf>
    <xf numFmtId="0" fontId="9" fillId="6" borderId="32" xfId="0" applyFont="1" applyFill="1" applyBorder="1" applyAlignment="1">
      <alignment horizontal="right" vertical="top" wrapText="1"/>
    </xf>
    <xf numFmtId="4" fontId="9" fillId="6" borderId="33" xfId="0" applyNumberFormat="1" applyFont="1" applyFill="1" applyBorder="1" applyAlignment="1">
      <alignment horizontal="right" vertical="top" wrapText="1"/>
    </xf>
    <xf numFmtId="0" fontId="9" fillId="0" borderId="28" xfId="0" applyFont="1" applyBorder="1" applyAlignment="1">
      <alignment horizontal="right" vertical="top"/>
    </xf>
    <xf numFmtId="4" fontId="9" fillId="0" borderId="29" xfId="0" applyNumberFormat="1" applyFont="1" applyBorder="1" applyAlignment="1">
      <alignment horizontal="right" vertical="top" wrapText="1"/>
    </xf>
    <xf numFmtId="0" fontId="9" fillId="6" borderId="30" xfId="0" applyFont="1" applyFill="1" applyBorder="1" applyAlignment="1">
      <alignment horizontal="right" vertical="top"/>
    </xf>
    <xf numFmtId="0" fontId="9" fillId="6" borderId="34" xfId="0" applyFont="1" applyFill="1" applyBorder="1" applyAlignment="1">
      <alignment horizontal="right" vertical="top" wrapText="1"/>
    </xf>
    <xf numFmtId="10" fontId="9" fillId="6" borderId="35" xfId="0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horizontal="center"/>
    </xf>
    <xf numFmtId="0" fontId="0" fillId="0" borderId="36" xfId="0" applyBorder="1"/>
    <xf numFmtId="0" fontId="0" fillId="0" borderId="37" xfId="0" applyBorder="1"/>
    <xf numFmtId="14" fontId="15" fillId="0" borderId="1" xfId="0" applyNumberFormat="1" applyFont="1" applyBorder="1" applyAlignment="1">
      <alignment vertical="center"/>
    </xf>
    <xf numFmtId="0" fontId="0" fillId="0" borderId="1" xfId="0" applyBorder="1" applyAlignment="1">
      <alignment wrapText="1"/>
    </xf>
    <xf numFmtId="0" fontId="15" fillId="0" borderId="8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2" fontId="6" fillId="0" borderId="1" xfId="0" applyNumberFormat="1" applyFont="1" applyBorder="1"/>
    <xf numFmtId="0" fontId="6" fillId="0" borderId="36" xfId="0" applyFont="1" applyBorder="1"/>
    <xf numFmtId="14" fontId="6" fillId="0" borderId="8" xfId="0" applyNumberFormat="1" applyFont="1" applyBorder="1"/>
    <xf numFmtId="0" fontId="6" fillId="0" borderId="1" xfId="0" applyFont="1" applyBorder="1" applyAlignment="1">
      <alignment horizontal="center"/>
    </xf>
    <xf numFmtId="2" fontId="6" fillId="0" borderId="11" xfId="0" applyNumberFormat="1" applyFont="1" applyBorder="1"/>
    <xf numFmtId="1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horizontal="right" vertical="top"/>
    </xf>
    <xf numFmtId="0" fontId="6" fillId="0" borderId="11" xfId="0" applyFont="1" applyBorder="1" applyAlignment="1">
      <alignment vertical="top"/>
    </xf>
    <xf numFmtId="0" fontId="6" fillId="0" borderId="36" xfId="0" applyFont="1" applyBorder="1" applyAlignment="1">
      <alignment vertical="top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top"/>
    </xf>
    <xf numFmtId="14" fontId="6" fillId="0" borderId="8" xfId="0" applyNumberFormat="1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/>
    <xf numFmtId="4" fontId="6" fillId="0" borderId="1" xfId="0" applyNumberFormat="1" applyFont="1" applyBorder="1" applyAlignment="1">
      <alignment vertical="top"/>
    </xf>
    <xf numFmtId="4" fontId="6" fillId="0" borderId="1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" fillId="0" borderId="0" xfId="0" applyFont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4" borderId="18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wrapText="1"/>
    </xf>
    <xf numFmtId="0" fontId="5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44"/>
  <sheetViews>
    <sheetView tabSelected="1" topLeftCell="A7" zoomScale="70" zoomScaleNormal="70" workbookViewId="0">
      <selection activeCell="H17" sqref="H17"/>
    </sheetView>
  </sheetViews>
  <sheetFormatPr defaultRowHeight="14.4" x14ac:dyDescent="0.3"/>
  <cols>
    <col min="1" max="1" width="4.33203125" customWidth="1"/>
    <col min="2" max="2" width="4.44140625" customWidth="1"/>
    <col min="3" max="3" width="10.33203125" customWidth="1"/>
    <col min="4" max="4" width="12.5546875" customWidth="1"/>
    <col min="5" max="5" width="11.109375" customWidth="1"/>
    <col min="6" max="6" width="21.109375" customWidth="1"/>
    <col min="7" max="7" width="15.109375" customWidth="1"/>
    <col min="8" max="8" width="28.109375" customWidth="1"/>
    <col min="9" max="9" width="40.5546875" customWidth="1"/>
    <col min="10" max="10" width="16.5546875" customWidth="1"/>
    <col min="11" max="11" width="32.44140625" customWidth="1"/>
    <col min="12" max="12" width="26.44140625" customWidth="1"/>
    <col min="13" max="13" width="11" customWidth="1"/>
    <col min="14" max="14" width="12.44140625" customWidth="1"/>
    <col min="15" max="15" width="10.5546875" customWidth="1"/>
    <col min="16" max="16" width="11.109375" customWidth="1"/>
    <col min="17" max="17" width="12.44140625" customWidth="1"/>
  </cols>
  <sheetData>
    <row r="2" spans="2:17" ht="62.25" customHeight="1" x14ac:dyDescent="0.3">
      <c r="I2" s="83" t="s">
        <v>0</v>
      </c>
      <c r="J2" s="83"/>
      <c r="K2" s="83"/>
      <c r="L2" s="6"/>
    </row>
    <row r="3" spans="2:17" ht="15.6" x14ac:dyDescent="0.3">
      <c r="K3" s="1" t="s">
        <v>1</v>
      </c>
      <c r="L3" s="1"/>
    </row>
    <row r="5" spans="2:17" ht="15.6" x14ac:dyDescent="0.3">
      <c r="E5" s="93"/>
      <c r="F5" s="93"/>
      <c r="G5" s="93"/>
      <c r="H5" s="93"/>
      <c r="I5" s="93"/>
      <c r="J5" s="93"/>
      <c r="K5" s="93"/>
      <c r="L5" s="7"/>
    </row>
    <row r="6" spans="2:17" x14ac:dyDescent="0.3">
      <c r="F6" s="2"/>
      <c r="G6" s="2"/>
      <c r="H6" s="2"/>
    </row>
    <row r="7" spans="2:17" x14ac:dyDescent="0.3">
      <c r="B7" s="84" t="s">
        <v>63</v>
      </c>
      <c r="C7" s="84"/>
      <c r="D7" s="84"/>
      <c r="E7" s="84"/>
      <c r="F7" s="84"/>
      <c r="G7" s="84"/>
      <c r="H7" s="84"/>
      <c r="I7" s="84"/>
      <c r="J7" s="84"/>
      <c r="K7" s="84"/>
      <c r="L7" s="55"/>
    </row>
    <row r="8" spans="2:17" x14ac:dyDescent="0.3">
      <c r="F8" s="2"/>
      <c r="G8" s="2"/>
      <c r="H8" s="2"/>
      <c r="K8" s="4" t="s">
        <v>2</v>
      </c>
      <c r="L8" s="4"/>
    </row>
    <row r="9" spans="2:17" ht="15.6" x14ac:dyDescent="0.3">
      <c r="F9" s="3" t="s">
        <v>14</v>
      </c>
      <c r="G9" s="3"/>
      <c r="H9" s="3"/>
    </row>
    <row r="10" spans="2:17" ht="15" thickBot="1" x14ac:dyDescent="0.35"/>
    <row r="11" spans="2:17" ht="15" customHeight="1" x14ac:dyDescent="0.3">
      <c r="B11" s="85" t="s">
        <v>5</v>
      </c>
      <c r="C11" s="87" t="s">
        <v>4</v>
      </c>
      <c r="D11" s="89" t="s">
        <v>9</v>
      </c>
      <c r="E11" s="91" t="s">
        <v>3</v>
      </c>
      <c r="F11" s="94" t="s">
        <v>6</v>
      </c>
      <c r="G11" s="94" t="s">
        <v>10</v>
      </c>
      <c r="H11" s="94" t="s">
        <v>12</v>
      </c>
      <c r="I11" s="94" t="s">
        <v>7</v>
      </c>
      <c r="J11" s="94" t="s">
        <v>8</v>
      </c>
      <c r="K11" s="102" t="s">
        <v>11</v>
      </c>
      <c r="L11" s="99" t="s">
        <v>49</v>
      </c>
      <c r="M11" s="106" t="s">
        <v>50</v>
      </c>
      <c r="N11" s="109" t="s">
        <v>51</v>
      </c>
      <c r="O11" s="109" t="s">
        <v>53</v>
      </c>
      <c r="P11" s="109" t="s">
        <v>52</v>
      </c>
      <c r="Q11" s="114" t="s">
        <v>16</v>
      </c>
    </row>
    <row r="12" spans="2:17" ht="163.5" customHeight="1" x14ac:dyDescent="0.3">
      <c r="B12" s="86"/>
      <c r="C12" s="88"/>
      <c r="D12" s="90"/>
      <c r="E12" s="92"/>
      <c r="F12" s="95"/>
      <c r="G12" s="95"/>
      <c r="H12" s="95"/>
      <c r="I12" s="95"/>
      <c r="J12" s="95"/>
      <c r="K12" s="103"/>
      <c r="L12" s="100"/>
      <c r="M12" s="107"/>
      <c r="N12" s="110"/>
      <c r="O12" s="110"/>
      <c r="P12" s="112"/>
      <c r="Q12" s="115"/>
    </row>
    <row r="13" spans="2:17" ht="15" customHeight="1" x14ac:dyDescent="0.3">
      <c r="B13" s="86"/>
      <c r="C13" s="88"/>
      <c r="D13" s="90"/>
      <c r="E13" s="92"/>
      <c r="F13" s="95"/>
      <c r="G13" s="95"/>
      <c r="H13" s="95"/>
      <c r="I13" s="95"/>
      <c r="J13" s="95"/>
      <c r="K13" s="103"/>
      <c r="L13" s="100"/>
      <c r="M13" s="107"/>
      <c r="N13" s="110"/>
      <c r="O13" s="110"/>
      <c r="P13" s="112"/>
      <c r="Q13" s="15" t="s">
        <v>17</v>
      </c>
    </row>
    <row r="14" spans="2:17" ht="15.75" customHeight="1" x14ac:dyDescent="0.3">
      <c r="B14" s="86"/>
      <c r="C14" s="88"/>
      <c r="D14" s="90"/>
      <c r="E14" s="92"/>
      <c r="F14" s="96"/>
      <c r="G14" s="96"/>
      <c r="H14" s="96"/>
      <c r="I14" s="96"/>
      <c r="J14" s="96"/>
      <c r="K14" s="104"/>
      <c r="L14" s="101"/>
      <c r="M14" s="108"/>
      <c r="N14" s="111"/>
      <c r="O14" s="111"/>
      <c r="P14" s="113"/>
      <c r="Q14" s="13">
        <v>23.76</v>
      </c>
    </row>
    <row r="15" spans="2:17" x14ac:dyDescent="0.3">
      <c r="B15" s="60">
        <v>1</v>
      </c>
      <c r="C15" s="61">
        <v>1</v>
      </c>
      <c r="D15" s="23">
        <v>45380</v>
      </c>
      <c r="E15" s="23">
        <v>45380</v>
      </c>
      <c r="F15" s="22" t="s">
        <v>54</v>
      </c>
      <c r="G15" s="22" t="s">
        <v>109</v>
      </c>
      <c r="H15" s="22" t="s">
        <v>56</v>
      </c>
      <c r="I15" s="22" t="s">
        <v>57</v>
      </c>
      <c r="J15" s="62">
        <v>160000</v>
      </c>
      <c r="K15" s="32" t="s">
        <v>58</v>
      </c>
      <c r="L15" s="63" t="s">
        <v>55</v>
      </c>
      <c r="M15" s="64">
        <v>45420</v>
      </c>
      <c r="N15" s="23">
        <v>45428</v>
      </c>
      <c r="O15" s="65" t="s">
        <v>67</v>
      </c>
      <c r="P15" s="65" t="s">
        <v>67</v>
      </c>
      <c r="Q15" s="66">
        <f t="shared" ref="Q15:Q39" si="0">+J15*$Q$14/100</f>
        <v>38016.000000000007</v>
      </c>
    </row>
    <row r="16" spans="2:17" ht="42" x14ac:dyDescent="0.3">
      <c r="B16" s="60">
        <v>2</v>
      </c>
      <c r="C16" s="61">
        <v>2</v>
      </c>
      <c r="D16" s="58">
        <v>45471</v>
      </c>
      <c r="E16" s="67">
        <v>45471</v>
      </c>
      <c r="F16" s="68" t="s">
        <v>60</v>
      </c>
      <c r="G16" s="69">
        <v>193162563</v>
      </c>
      <c r="H16" s="69" t="s">
        <v>64</v>
      </c>
      <c r="I16" s="70" t="s">
        <v>61</v>
      </c>
      <c r="J16" s="71">
        <v>126922.95</v>
      </c>
      <c r="K16" s="72" t="s">
        <v>62</v>
      </c>
      <c r="L16" s="73" t="s">
        <v>65</v>
      </c>
      <c r="M16" s="74" t="s">
        <v>67</v>
      </c>
      <c r="N16" s="68" t="s">
        <v>67</v>
      </c>
      <c r="O16" s="67">
        <v>45483</v>
      </c>
      <c r="P16" s="68" t="s">
        <v>67</v>
      </c>
      <c r="Q16" s="66">
        <v>0</v>
      </c>
    </row>
    <row r="17" spans="2:17" ht="42" x14ac:dyDescent="0.3">
      <c r="B17" s="60" t="s">
        <v>71</v>
      </c>
      <c r="C17" s="61">
        <v>3</v>
      </c>
      <c r="D17" s="58">
        <v>45569</v>
      </c>
      <c r="E17" s="67">
        <v>45567</v>
      </c>
      <c r="F17" s="75" t="s">
        <v>66</v>
      </c>
      <c r="G17" s="69">
        <v>193162563</v>
      </c>
      <c r="H17" s="69" t="s">
        <v>64</v>
      </c>
      <c r="I17" s="70" t="s">
        <v>61</v>
      </c>
      <c r="J17" s="69">
        <v>125642.84</v>
      </c>
      <c r="K17" s="72" t="s">
        <v>62</v>
      </c>
      <c r="L17" s="76" t="s">
        <v>85</v>
      </c>
      <c r="M17" s="77">
        <v>45601</v>
      </c>
      <c r="N17" s="68" t="s">
        <v>67</v>
      </c>
      <c r="O17" s="78">
        <v>45775</v>
      </c>
      <c r="P17" s="78">
        <v>45966</v>
      </c>
      <c r="Q17" s="66">
        <v>0</v>
      </c>
    </row>
    <row r="18" spans="2:17" x14ac:dyDescent="0.3">
      <c r="B18" s="30" t="s">
        <v>72</v>
      </c>
      <c r="C18" s="22">
        <v>3</v>
      </c>
      <c r="D18" s="23">
        <v>45569</v>
      </c>
      <c r="E18" s="23">
        <v>45569</v>
      </c>
      <c r="F18" s="22" t="s">
        <v>68</v>
      </c>
      <c r="G18" s="22">
        <v>302550113</v>
      </c>
      <c r="H18" s="22" t="s">
        <v>69</v>
      </c>
      <c r="I18" s="70" t="s">
        <v>70</v>
      </c>
      <c r="J18" s="79">
        <v>150000</v>
      </c>
      <c r="K18" s="32" t="s">
        <v>62</v>
      </c>
      <c r="L18" s="63" t="s">
        <v>73</v>
      </c>
      <c r="M18" s="64">
        <v>45601</v>
      </c>
      <c r="N18" s="23">
        <v>45604</v>
      </c>
      <c r="O18" s="68" t="s">
        <v>67</v>
      </c>
      <c r="P18" s="65" t="s">
        <v>67</v>
      </c>
      <c r="Q18" s="66">
        <f t="shared" si="0"/>
        <v>35640.000000000007</v>
      </c>
    </row>
    <row r="19" spans="2:17" x14ac:dyDescent="0.3">
      <c r="B19" s="30" t="s">
        <v>74</v>
      </c>
      <c r="C19" s="22">
        <v>4</v>
      </c>
      <c r="D19" s="22" t="s">
        <v>67</v>
      </c>
      <c r="E19" s="22" t="s">
        <v>67</v>
      </c>
      <c r="F19" s="22" t="s">
        <v>67</v>
      </c>
      <c r="G19" s="22" t="s">
        <v>67</v>
      </c>
      <c r="H19" s="22" t="s">
        <v>67</v>
      </c>
      <c r="I19" s="22" t="s">
        <v>67</v>
      </c>
      <c r="J19" s="22" t="s">
        <v>67</v>
      </c>
      <c r="K19" s="32" t="s">
        <v>67</v>
      </c>
      <c r="L19" s="63" t="s">
        <v>67</v>
      </c>
      <c r="M19" s="30" t="s">
        <v>67</v>
      </c>
      <c r="N19" s="22" t="s">
        <v>67</v>
      </c>
      <c r="O19" s="22" t="s">
        <v>67</v>
      </c>
      <c r="P19" s="22" t="s">
        <v>67</v>
      </c>
      <c r="Q19" s="66" t="s">
        <v>67</v>
      </c>
    </row>
    <row r="20" spans="2:17" ht="42" x14ac:dyDescent="0.3">
      <c r="B20" s="30" t="s">
        <v>75</v>
      </c>
      <c r="C20" s="22">
        <v>5</v>
      </c>
      <c r="D20" s="67">
        <v>45779</v>
      </c>
      <c r="E20" s="67">
        <v>45775</v>
      </c>
      <c r="F20" s="75" t="s">
        <v>76</v>
      </c>
      <c r="G20" s="69">
        <v>193162563</v>
      </c>
      <c r="H20" s="69" t="s">
        <v>64</v>
      </c>
      <c r="I20" s="70" t="s">
        <v>61</v>
      </c>
      <c r="J20" s="80">
        <v>125642.84</v>
      </c>
      <c r="K20" s="72" t="s">
        <v>62</v>
      </c>
      <c r="L20" s="63"/>
      <c r="M20" s="30"/>
      <c r="N20" s="22"/>
      <c r="O20" s="22"/>
      <c r="P20" s="22"/>
      <c r="Q20" s="66">
        <f t="shared" si="0"/>
        <v>29852.738784000001</v>
      </c>
    </row>
    <row r="21" spans="2:17" ht="28.2" x14ac:dyDescent="0.3">
      <c r="B21" s="30" t="s">
        <v>77</v>
      </c>
      <c r="C21" s="22">
        <v>5</v>
      </c>
      <c r="D21" s="67">
        <v>45779</v>
      </c>
      <c r="E21" s="67">
        <v>45779</v>
      </c>
      <c r="F21" s="75" t="s">
        <v>80</v>
      </c>
      <c r="G21" s="69">
        <v>302798692</v>
      </c>
      <c r="H21" s="69" t="s">
        <v>81</v>
      </c>
      <c r="I21" s="70" t="s">
        <v>82</v>
      </c>
      <c r="J21" s="81">
        <v>147671</v>
      </c>
      <c r="K21" s="82" t="s">
        <v>62</v>
      </c>
      <c r="L21" s="63"/>
      <c r="M21" s="30"/>
      <c r="N21" s="22"/>
      <c r="O21" s="22"/>
      <c r="P21" s="22"/>
      <c r="Q21" s="66">
        <f t="shared" si="0"/>
        <v>35086.629600000007</v>
      </c>
    </row>
    <row r="22" spans="2:17" x14ac:dyDescent="0.3">
      <c r="B22" s="9" t="s">
        <v>78</v>
      </c>
      <c r="C22" s="22">
        <v>5</v>
      </c>
      <c r="D22" s="23">
        <v>45779</v>
      </c>
      <c r="E22" s="23">
        <v>45779</v>
      </c>
      <c r="F22" s="22" t="s">
        <v>86</v>
      </c>
      <c r="G22" s="22">
        <v>300111854</v>
      </c>
      <c r="H22" s="22" t="s">
        <v>87</v>
      </c>
      <c r="I22" s="59" t="s">
        <v>88</v>
      </c>
      <c r="J22" s="79">
        <v>108522.99</v>
      </c>
      <c r="K22" s="32" t="s">
        <v>62</v>
      </c>
      <c r="L22" s="56"/>
      <c r="M22" s="9"/>
      <c r="N22" s="5"/>
      <c r="O22" s="5"/>
      <c r="P22" s="5"/>
      <c r="Q22" s="66">
        <f t="shared" si="0"/>
        <v>25785.062424000003</v>
      </c>
    </row>
    <row r="23" spans="2:17" ht="28.2" x14ac:dyDescent="0.3">
      <c r="B23" s="9" t="s">
        <v>79</v>
      </c>
      <c r="C23" s="22">
        <v>6</v>
      </c>
      <c r="D23" s="23">
        <v>45786</v>
      </c>
      <c r="E23" s="23">
        <v>45785</v>
      </c>
      <c r="F23" s="22" t="s">
        <v>89</v>
      </c>
      <c r="G23" s="22">
        <v>188202383</v>
      </c>
      <c r="H23" s="70" t="s">
        <v>90</v>
      </c>
      <c r="I23" s="70" t="s">
        <v>92</v>
      </c>
      <c r="J23" s="79">
        <v>12061.72</v>
      </c>
      <c r="K23" s="32" t="s">
        <v>91</v>
      </c>
      <c r="L23" s="56"/>
      <c r="M23" s="9"/>
      <c r="N23" s="5"/>
      <c r="O23" s="5"/>
      <c r="P23" s="5"/>
      <c r="Q23" s="66">
        <f t="shared" si="0"/>
        <v>2865.8646720000002</v>
      </c>
    </row>
    <row r="24" spans="2:17" ht="28.2" x14ac:dyDescent="0.3">
      <c r="B24" s="9" t="s">
        <v>83</v>
      </c>
      <c r="C24" s="22">
        <v>6</v>
      </c>
      <c r="D24" s="23">
        <v>45786</v>
      </c>
      <c r="E24" s="23">
        <v>45786</v>
      </c>
      <c r="F24" s="22" t="s">
        <v>89</v>
      </c>
      <c r="G24" s="22">
        <v>153741360</v>
      </c>
      <c r="H24" s="70" t="s">
        <v>93</v>
      </c>
      <c r="I24" s="22" t="s">
        <v>94</v>
      </c>
      <c r="J24" s="79">
        <v>17476.919999999998</v>
      </c>
      <c r="K24" s="32" t="s">
        <v>91</v>
      </c>
      <c r="L24" s="56"/>
      <c r="M24" s="9"/>
      <c r="N24" s="5"/>
      <c r="O24" s="5"/>
      <c r="P24" s="5"/>
      <c r="Q24" s="66">
        <f t="shared" si="0"/>
        <v>4152.5161919999991</v>
      </c>
    </row>
    <row r="25" spans="2:17" x14ac:dyDescent="0.3">
      <c r="B25" s="9" t="s">
        <v>84</v>
      </c>
      <c r="C25" s="61">
        <v>7</v>
      </c>
      <c r="D25" s="23" t="s">
        <v>67</v>
      </c>
      <c r="E25" s="23" t="s">
        <v>67</v>
      </c>
      <c r="F25" s="22" t="s">
        <v>67</v>
      </c>
      <c r="G25" s="22" t="s">
        <v>67</v>
      </c>
      <c r="H25" s="22" t="s">
        <v>67</v>
      </c>
      <c r="I25" s="22" t="s">
        <v>67</v>
      </c>
      <c r="J25" s="62" t="s">
        <v>67</v>
      </c>
      <c r="K25" s="32" t="s">
        <v>67</v>
      </c>
      <c r="L25" s="63" t="s">
        <v>67</v>
      </c>
      <c r="M25" s="64" t="s">
        <v>67</v>
      </c>
      <c r="N25" s="23" t="s">
        <v>67</v>
      </c>
      <c r="O25" s="65" t="s">
        <v>67</v>
      </c>
      <c r="P25" s="65" t="s">
        <v>67</v>
      </c>
      <c r="Q25" s="66" t="s">
        <v>67</v>
      </c>
    </row>
    <row r="26" spans="2:17" x14ac:dyDescent="0.3">
      <c r="B26" s="9" t="s">
        <v>95</v>
      </c>
      <c r="C26" s="22"/>
      <c r="D26" s="67"/>
      <c r="E26" s="67"/>
      <c r="F26" s="75"/>
      <c r="G26" s="69"/>
      <c r="H26" s="69"/>
      <c r="I26" s="70"/>
      <c r="J26" s="80"/>
      <c r="K26" s="72"/>
      <c r="L26" s="63"/>
      <c r="M26" s="30"/>
      <c r="N26" s="22"/>
      <c r="O26" s="22"/>
      <c r="P26" s="22"/>
      <c r="Q26" s="66">
        <f t="shared" ref="Q26:Q32" si="1">+J26*$Q$14/100</f>
        <v>0</v>
      </c>
    </row>
    <row r="27" spans="2:17" x14ac:dyDescent="0.3">
      <c r="B27" s="9" t="s">
        <v>96</v>
      </c>
      <c r="C27" s="22"/>
      <c r="D27" s="67"/>
      <c r="E27" s="67"/>
      <c r="F27" s="75"/>
      <c r="G27" s="69"/>
      <c r="H27" s="69"/>
      <c r="I27" s="70"/>
      <c r="J27" s="81"/>
      <c r="K27" s="82"/>
      <c r="L27" s="63"/>
      <c r="M27" s="30"/>
      <c r="N27" s="22"/>
      <c r="O27" s="22"/>
      <c r="P27" s="22"/>
      <c r="Q27" s="66">
        <f t="shared" si="1"/>
        <v>0</v>
      </c>
    </row>
    <row r="28" spans="2:17" x14ac:dyDescent="0.3">
      <c r="B28" s="9" t="s">
        <v>97</v>
      </c>
      <c r="C28" s="22"/>
      <c r="D28" s="23"/>
      <c r="E28" s="23"/>
      <c r="F28" s="22"/>
      <c r="G28" s="22"/>
      <c r="H28" s="22"/>
      <c r="I28" s="59"/>
      <c r="J28" s="79"/>
      <c r="K28" s="32"/>
      <c r="L28" s="56"/>
      <c r="M28" s="9"/>
      <c r="N28" s="5"/>
      <c r="O28" s="5"/>
      <c r="P28" s="5"/>
      <c r="Q28" s="66">
        <f t="shared" si="1"/>
        <v>0</v>
      </c>
    </row>
    <row r="29" spans="2:17" x14ac:dyDescent="0.3">
      <c r="B29" s="9" t="s">
        <v>98</v>
      </c>
      <c r="C29" s="22"/>
      <c r="D29" s="23"/>
      <c r="E29" s="23"/>
      <c r="F29" s="22"/>
      <c r="G29" s="22"/>
      <c r="H29" s="70"/>
      <c r="I29" s="70"/>
      <c r="J29" s="79"/>
      <c r="K29" s="32"/>
      <c r="L29" s="56"/>
      <c r="M29" s="9"/>
      <c r="N29" s="5"/>
      <c r="O29" s="5"/>
      <c r="P29" s="5"/>
      <c r="Q29" s="66">
        <f t="shared" si="1"/>
        <v>0</v>
      </c>
    </row>
    <row r="30" spans="2:17" x14ac:dyDescent="0.3">
      <c r="B30" s="9" t="s">
        <v>99</v>
      </c>
      <c r="C30" s="22"/>
      <c r="D30" s="23"/>
      <c r="E30" s="23"/>
      <c r="F30" s="22"/>
      <c r="G30" s="22"/>
      <c r="H30" s="70"/>
      <c r="I30" s="22"/>
      <c r="J30" s="79"/>
      <c r="K30" s="32"/>
      <c r="L30" s="56"/>
      <c r="M30" s="9"/>
      <c r="N30" s="5"/>
      <c r="O30" s="5"/>
      <c r="P30" s="5"/>
      <c r="Q30" s="66">
        <f t="shared" si="1"/>
        <v>0</v>
      </c>
    </row>
    <row r="31" spans="2:17" x14ac:dyDescent="0.3">
      <c r="B31" s="9" t="s">
        <v>100</v>
      </c>
      <c r="C31" s="61"/>
      <c r="D31" s="23"/>
      <c r="E31" s="23"/>
      <c r="F31" s="22"/>
      <c r="G31" s="22"/>
      <c r="H31" s="22"/>
      <c r="I31" s="22"/>
      <c r="J31" s="62"/>
      <c r="K31" s="32"/>
      <c r="L31" s="63"/>
      <c r="M31" s="64"/>
      <c r="N31" s="23"/>
      <c r="O31" s="65"/>
      <c r="P31" s="65"/>
      <c r="Q31" s="66">
        <f t="shared" si="1"/>
        <v>0</v>
      </c>
    </row>
    <row r="32" spans="2:17" x14ac:dyDescent="0.3">
      <c r="B32" s="9" t="s">
        <v>101</v>
      </c>
      <c r="C32" s="61"/>
      <c r="D32" s="23"/>
      <c r="E32" s="23"/>
      <c r="F32" s="22"/>
      <c r="G32" s="22"/>
      <c r="H32" s="22"/>
      <c r="I32" s="22"/>
      <c r="J32" s="62"/>
      <c r="K32" s="32"/>
      <c r="L32" s="63"/>
      <c r="M32" s="64"/>
      <c r="N32" s="23"/>
      <c r="O32" s="65"/>
      <c r="P32" s="65"/>
      <c r="Q32" s="66">
        <f t="shared" si="1"/>
        <v>0</v>
      </c>
    </row>
    <row r="33" spans="2:17" x14ac:dyDescent="0.3">
      <c r="B33" s="9" t="s">
        <v>102</v>
      </c>
      <c r="C33" s="22"/>
      <c r="D33" s="67"/>
      <c r="E33" s="67"/>
      <c r="F33" s="75"/>
      <c r="G33" s="69"/>
      <c r="H33" s="69"/>
      <c r="I33" s="70"/>
      <c r="J33" s="80"/>
      <c r="K33" s="72"/>
      <c r="L33" s="63"/>
      <c r="M33" s="30"/>
      <c r="N33" s="22"/>
      <c r="O33" s="22"/>
      <c r="P33" s="22"/>
      <c r="Q33" s="66">
        <f t="shared" ref="Q33:Q38" si="2">+J33*$Q$14/100</f>
        <v>0</v>
      </c>
    </row>
    <row r="34" spans="2:17" x14ac:dyDescent="0.3">
      <c r="B34" s="9" t="s">
        <v>103</v>
      </c>
      <c r="C34" s="22"/>
      <c r="D34" s="67"/>
      <c r="E34" s="67"/>
      <c r="F34" s="75"/>
      <c r="G34" s="69"/>
      <c r="H34" s="69"/>
      <c r="I34" s="70"/>
      <c r="J34" s="81"/>
      <c r="K34" s="82"/>
      <c r="L34" s="63"/>
      <c r="M34" s="30"/>
      <c r="N34" s="22"/>
      <c r="O34" s="22"/>
      <c r="P34" s="22"/>
      <c r="Q34" s="66">
        <f t="shared" si="2"/>
        <v>0</v>
      </c>
    </row>
    <row r="35" spans="2:17" x14ac:dyDescent="0.3">
      <c r="B35" s="9" t="s">
        <v>104</v>
      </c>
      <c r="C35" s="22"/>
      <c r="D35" s="23"/>
      <c r="E35" s="23"/>
      <c r="F35" s="22"/>
      <c r="G35" s="22"/>
      <c r="H35" s="22"/>
      <c r="I35" s="59"/>
      <c r="J35" s="79"/>
      <c r="K35" s="32"/>
      <c r="L35" s="56"/>
      <c r="M35" s="9"/>
      <c r="N35" s="5"/>
      <c r="O35" s="5"/>
      <c r="P35" s="5"/>
      <c r="Q35" s="66">
        <f t="shared" si="2"/>
        <v>0</v>
      </c>
    </row>
    <row r="36" spans="2:17" x14ac:dyDescent="0.3">
      <c r="B36" s="9" t="s">
        <v>105</v>
      </c>
      <c r="C36" s="22"/>
      <c r="D36" s="23"/>
      <c r="E36" s="23"/>
      <c r="F36" s="22"/>
      <c r="G36" s="22"/>
      <c r="H36" s="70"/>
      <c r="I36" s="70"/>
      <c r="J36" s="79"/>
      <c r="K36" s="32"/>
      <c r="L36" s="56"/>
      <c r="M36" s="9"/>
      <c r="N36" s="5"/>
      <c r="O36" s="5"/>
      <c r="P36" s="5"/>
      <c r="Q36" s="66">
        <f t="shared" si="2"/>
        <v>0</v>
      </c>
    </row>
    <row r="37" spans="2:17" x14ac:dyDescent="0.3">
      <c r="B37" s="9" t="s">
        <v>106</v>
      </c>
      <c r="C37" s="22"/>
      <c r="D37" s="23"/>
      <c r="E37" s="23"/>
      <c r="F37" s="22"/>
      <c r="G37" s="22"/>
      <c r="H37" s="70"/>
      <c r="I37" s="22"/>
      <c r="J37" s="79"/>
      <c r="K37" s="32"/>
      <c r="L37" s="56"/>
      <c r="M37" s="9"/>
      <c r="N37" s="5"/>
      <c r="O37" s="5"/>
      <c r="P37" s="5"/>
      <c r="Q37" s="66">
        <f t="shared" si="2"/>
        <v>0</v>
      </c>
    </row>
    <row r="38" spans="2:17" x14ac:dyDescent="0.3">
      <c r="B38" s="9" t="s">
        <v>107</v>
      </c>
      <c r="C38" s="61"/>
      <c r="D38" s="23"/>
      <c r="E38" s="23"/>
      <c r="F38" s="22"/>
      <c r="G38" s="22"/>
      <c r="H38" s="22"/>
      <c r="I38" s="22"/>
      <c r="J38" s="62"/>
      <c r="K38" s="32"/>
      <c r="L38" s="63"/>
      <c r="M38" s="64"/>
      <c r="N38" s="23"/>
      <c r="O38" s="65"/>
      <c r="P38" s="65"/>
      <c r="Q38" s="66">
        <f t="shared" si="2"/>
        <v>0</v>
      </c>
    </row>
    <row r="39" spans="2:17" ht="15" thickBot="1" x14ac:dyDescent="0.35">
      <c r="B39" s="9" t="s">
        <v>108</v>
      </c>
      <c r="C39" s="11"/>
      <c r="D39" s="11"/>
      <c r="E39" s="11"/>
      <c r="F39" s="11"/>
      <c r="G39" s="11"/>
      <c r="H39" s="11"/>
      <c r="I39" s="11"/>
      <c r="J39" s="11"/>
      <c r="K39" s="12"/>
      <c r="L39" s="57"/>
      <c r="M39" s="10"/>
      <c r="N39" s="11"/>
      <c r="O39" s="11"/>
      <c r="P39" s="11"/>
      <c r="Q39" s="66">
        <f t="shared" si="0"/>
        <v>0</v>
      </c>
    </row>
    <row r="40" spans="2:17" ht="27.75" customHeight="1" x14ac:dyDescent="0.3">
      <c r="B40" s="98" t="s">
        <v>18</v>
      </c>
      <c r="C40" s="98"/>
      <c r="D40" s="98"/>
      <c r="E40" s="98"/>
      <c r="F40" s="98"/>
      <c r="G40" s="98"/>
      <c r="H40" s="98"/>
      <c r="I40" s="98"/>
      <c r="J40" s="98"/>
      <c r="K40" s="98"/>
      <c r="L40" s="14"/>
      <c r="M40" s="105" t="s">
        <v>48</v>
      </c>
      <c r="N40" s="105"/>
      <c r="O40" s="105"/>
      <c r="P40" s="105"/>
      <c r="Q40" s="105"/>
    </row>
    <row r="41" spans="2:17" ht="17.25" customHeight="1" x14ac:dyDescent="0.3">
      <c r="B41" s="97" t="s">
        <v>15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</row>
    <row r="42" spans="2:17" x14ac:dyDescent="0.3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</row>
    <row r="44" spans="2:17" x14ac:dyDescent="0.3">
      <c r="K44" t="s">
        <v>13</v>
      </c>
    </row>
  </sheetData>
  <autoFilter ref="B12:Q42" xr:uid="{10064555-1042-4146-B904-3885019EBA76}"/>
  <mergeCells count="22">
    <mergeCell ref="B41:Q42"/>
    <mergeCell ref="B40:K40"/>
    <mergeCell ref="L11:L14"/>
    <mergeCell ref="I11:I14"/>
    <mergeCell ref="J11:J14"/>
    <mergeCell ref="K11:K14"/>
    <mergeCell ref="M40:Q40"/>
    <mergeCell ref="M11:M14"/>
    <mergeCell ref="N11:N14"/>
    <mergeCell ref="O11:O14"/>
    <mergeCell ref="P11:P14"/>
    <mergeCell ref="Q11:Q12"/>
    <mergeCell ref="I2:K2"/>
    <mergeCell ref="B7:K7"/>
    <mergeCell ref="B11:B14"/>
    <mergeCell ref="C11:C14"/>
    <mergeCell ref="D11:D14"/>
    <mergeCell ref="E11:E14"/>
    <mergeCell ref="E5:K5"/>
    <mergeCell ref="F11:F14"/>
    <mergeCell ref="G11:G14"/>
    <mergeCell ref="H11:H14"/>
  </mergeCells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18321-3B2D-4646-8374-7B431A7BCAEF}">
  <dimension ref="B2:G34"/>
  <sheetViews>
    <sheetView topLeftCell="A13" workbookViewId="0">
      <selection activeCell="C29" sqref="C29"/>
    </sheetView>
  </sheetViews>
  <sheetFormatPr defaultRowHeight="14.4" x14ac:dyDescent="0.3"/>
  <cols>
    <col min="1" max="1" width="2.5546875" customWidth="1"/>
    <col min="3" max="3" width="53.6640625" customWidth="1"/>
    <col min="4" max="4" width="24.6640625" customWidth="1"/>
    <col min="5" max="5" width="27.6640625" customWidth="1"/>
    <col min="6" max="6" width="19.6640625" customWidth="1"/>
    <col min="7" max="7" width="14.6640625" customWidth="1"/>
  </cols>
  <sheetData>
    <row r="2" spans="3:4" ht="15" thickBot="1" x14ac:dyDescent="0.35"/>
    <row r="3" spans="3:4" s="18" customFormat="1" thickBot="1" x14ac:dyDescent="0.35">
      <c r="C3" s="16" t="s">
        <v>19</v>
      </c>
      <c r="D3" s="17">
        <v>2008884</v>
      </c>
    </row>
    <row r="4" spans="3:4" s="18" customFormat="1" thickBot="1" x14ac:dyDescent="0.35">
      <c r="C4" s="19"/>
      <c r="D4" s="20"/>
    </row>
    <row r="5" spans="3:4" s="18" customFormat="1" ht="26.4" x14ac:dyDescent="0.3">
      <c r="C5" s="38" t="s">
        <v>20</v>
      </c>
      <c r="D5" s="39">
        <v>0.8</v>
      </c>
    </row>
    <row r="6" spans="3:4" s="18" customFormat="1" ht="26.4" x14ac:dyDescent="0.3">
      <c r="C6" s="40" t="s">
        <v>21</v>
      </c>
      <c r="D6" s="41">
        <f>D3*D5</f>
        <v>1607107.2000000002</v>
      </c>
    </row>
    <row r="7" spans="3:4" s="18" customFormat="1" ht="26.4" x14ac:dyDescent="0.3">
      <c r="C7" s="40" t="s">
        <v>22</v>
      </c>
      <c r="D7" s="41">
        <v>1607108</v>
      </c>
    </row>
    <row r="8" spans="3:4" s="18" customFormat="1" ht="27" thickBot="1" x14ac:dyDescent="0.35">
      <c r="C8" s="42" t="s">
        <v>23</v>
      </c>
      <c r="D8" s="43">
        <f>D7/D3</f>
        <v>0.80000039823105762</v>
      </c>
    </row>
    <row r="9" spans="3:4" s="18" customFormat="1" ht="4.5" customHeight="1" thickBot="1" x14ac:dyDescent="0.35">
      <c r="C9" s="44"/>
      <c r="D9" s="45"/>
    </row>
    <row r="10" spans="3:4" s="18" customFormat="1" ht="26.4" x14ac:dyDescent="0.3">
      <c r="C10" s="46" t="s">
        <v>24</v>
      </c>
      <c r="D10" s="47">
        <v>0.2</v>
      </c>
    </row>
    <row r="11" spans="3:4" s="18" customFormat="1" ht="26.4" x14ac:dyDescent="0.3">
      <c r="C11" s="40" t="s">
        <v>25</v>
      </c>
      <c r="D11" s="41">
        <f>D3*D10</f>
        <v>401776.80000000005</v>
      </c>
    </row>
    <row r="12" spans="3:4" s="18" customFormat="1" ht="26.4" x14ac:dyDescent="0.3">
      <c r="C12" s="40" t="s">
        <v>26</v>
      </c>
      <c r="D12" s="41">
        <v>381776</v>
      </c>
    </row>
    <row r="13" spans="3:4" s="18" customFormat="1" ht="26.4" x14ac:dyDescent="0.3">
      <c r="C13" s="48" t="s">
        <v>27</v>
      </c>
      <c r="D13" s="49">
        <v>20000</v>
      </c>
    </row>
    <row r="14" spans="3:4" s="18" customFormat="1" ht="27" thickBot="1" x14ac:dyDescent="0.35">
      <c r="C14" s="42" t="s">
        <v>28</v>
      </c>
      <c r="D14" s="43">
        <f>(D12+D13)/D3</f>
        <v>0.19999960176894235</v>
      </c>
    </row>
    <row r="15" spans="3:4" s="18" customFormat="1" ht="4.5" customHeight="1" thickBot="1" x14ac:dyDescent="0.35">
      <c r="C15" s="50"/>
      <c r="D15" s="51"/>
    </row>
    <row r="16" spans="3:4" s="18" customFormat="1" ht="13.8" x14ac:dyDescent="0.3">
      <c r="C16" s="52" t="s">
        <v>29</v>
      </c>
      <c r="D16" s="47">
        <f>D10/D5</f>
        <v>0.25</v>
      </c>
    </row>
    <row r="17" spans="2:7" s="18" customFormat="1" ht="27" thickBot="1" x14ac:dyDescent="0.35">
      <c r="C17" s="42" t="s">
        <v>30</v>
      </c>
      <c r="D17" s="43">
        <f>D12/D7</f>
        <v>0.23755466340781081</v>
      </c>
    </row>
    <row r="18" spans="2:7" s="18" customFormat="1" thickBot="1" x14ac:dyDescent="0.35">
      <c r="C18" s="53"/>
      <c r="D18" s="54"/>
    </row>
    <row r="19" spans="2:7" ht="15" thickBot="1" x14ac:dyDescent="0.35"/>
    <row r="20" spans="2:7" ht="42" x14ac:dyDescent="0.3">
      <c r="B20" s="27"/>
      <c r="C20" s="28" t="s">
        <v>31</v>
      </c>
      <c r="D20" s="28" t="s">
        <v>32</v>
      </c>
      <c r="E20" s="28" t="s">
        <v>45</v>
      </c>
      <c r="F20" s="29" t="s">
        <v>46</v>
      </c>
    </row>
    <row r="21" spans="2:7" x14ac:dyDescent="0.3">
      <c r="B21" s="30" t="s">
        <v>37</v>
      </c>
      <c r="C21" s="23">
        <v>45306</v>
      </c>
      <c r="D21" s="22">
        <v>100000</v>
      </c>
      <c r="E21" s="24">
        <v>100000</v>
      </c>
      <c r="F21" s="31">
        <f>+E32-E21</f>
        <v>243760</v>
      </c>
      <c r="G21" s="26" t="s">
        <v>34</v>
      </c>
    </row>
    <row r="22" spans="2:7" x14ac:dyDescent="0.3">
      <c r="B22" s="30" t="s">
        <v>36</v>
      </c>
      <c r="C22" s="23">
        <v>45504</v>
      </c>
      <c r="D22" s="22">
        <v>14200</v>
      </c>
      <c r="E22" s="22">
        <f>+SUM('Paraiškų žurnalas'!Q15:Q17)</f>
        <v>38016.000000000007</v>
      </c>
      <c r="F22" s="32"/>
    </row>
    <row r="23" spans="2:7" x14ac:dyDescent="0.3">
      <c r="B23" s="30" t="s">
        <v>38</v>
      </c>
      <c r="C23" s="23">
        <v>45688</v>
      </c>
      <c r="D23" s="22">
        <v>27955</v>
      </c>
      <c r="E23" s="22"/>
      <c r="F23" s="32"/>
    </row>
    <row r="24" spans="2:7" x14ac:dyDescent="0.3">
      <c r="B24" s="30" t="s">
        <v>39</v>
      </c>
      <c r="C24" s="23">
        <v>45869</v>
      </c>
      <c r="D24" s="22">
        <v>37500</v>
      </c>
      <c r="E24" s="22"/>
      <c r="F24" s="32"/>
    </row>
    <row r="25" spans="2:7" x14ac:dyDescent="0.3">
      <c r="B25" s="30" t="s">
        <v>40</v>
      </c>
      <c r="C25" s="23">
        <v>46053</v>
      </c>
      <c r="D25" s="22">
        <v>38400</v>
      </c>
      <c r="E25" s="22"/>
      <c r="F25" s="8"/>
    </row>
    <row r="26" spans="2:7" x14ac:dyDescent="0.3">
      <c r="B26" s="30" t="s">
        <v>41</v>
      </c>
      <c r="C26" s="23">
        <v>46234</v>
      </c>
      <c r="D26" s="22">
        <v>40139</v>
      </c>
      <c r="E26" s="22"/>
      <c r="F26" s="33" t="s">
        <v>47</v>
      </c>
    </row>
    <row r="27" spans="2:7" x14ac:dyDescent="0.3">
      <c r="B27" s="30" t="s">
        <v>42</v>
      </c>
      <c r="C27" s="23">
        <v>46418</v>
      </c>
      <c r="D27" s="22">
        <v>40282</v>
      </c>
      <c r="E27" s="22"/>
      <c r="F27" s="32"/>
    </row>
    <row r="28" spans="2:7" x14ac:dyDescent="0.3">
      <c r="B28" s="30" t="s">
        <v>43</v>
      </c>
      <c r="C28" s="23">
        <v>46599</v>
      </c>
      <c r="D28" s="22">
        <v>41200</v>
      </c>
      <c r="E28" s="22"/>
      <c r="F28" s="32"/>
    </row>
    <row r="29" spans="2:7" x14ac:dyDescent="0.3">
      <c r="B29" s="30" t="s">
        <v>44</v>
      </c>
      <c r="C29" s="23">
        <v>46873</v>
      </c>
      <c r="D29" s="22">
        <v>42100</v>
      </c>
      <c r="E29" s="22"/>
      <c r="F29" s="32"/>
    </row>
    <row r="30" spans="2:7" x14ac:dyDescent="0.3">
      <c r="B30" s="30" t="s">
        <v>59</v>
      </c>
      <c r="C30" s="23">
        <v>47208</v>
      </c>
      <c r="D30" s="22">
        <v>100000</v>
      </c>
      <c r="E30" s="22"/>
      <c r="F30" s="32"/>
    </row>
    <row r="31" spans="2:7" x14ac:dyDescent="0.3">
      <c r="B31" s="30"/>
      <c r="C31" s="22" t="s">
        <v>33</v>
      </c>
      <c r="D31" s="25">
        <f>+SUM(D22:D30)</f>
        <v>381776</v>
      </c>
      <c r="E31" s="25">
        <f>+SUM(E22:E29)</f>
        <v>38016.000000000007</v>
      </c>
      <c r="F31" s="32"/>
    </row>
    <row r="32" spans="2:7" ht="15" thickBot="1" x14ac:dyDescent="0.35">
      <c r="B32" s="34"/>
      <c r="C32" s="35" t="s">
        <v>35</v>
      </c>
      <c r="D32" s="35"/>
      <c r="E32" s="36">
        <f>+D12-E31</f>
        <v>343760</v>
      </c>
      <c r="F32" s="37"/>
    </row>
    <row r="34" spans="4:4" x14ac:dyDescent="0.3">
      <c r="D34" s="21"/>
    </row>
  </sheetData>
  <phoneticPr fontId="12" type="noConversion"/>
  <conditionalFormatting sqref="E32">
    <cfRule type="cellIs" dxfId="2" priority="4" operator="lessThan">
      <formula>$D$12</formula>
    </cfRule>
    <cfRule type="cellIs" dxfId="1" priority="5" operator="greaterThan">
      <formula>229192.9</formula>
    </cfRule>
  </conditionalFormatting>
  <conditionalFormatting sqref="F21">
    <cfRule type="cellIs" dxfId="0" priority="1" operator="lessThan">
      <formula>$E$21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Paraiškų žurnalas</vt:lpstr>
      <vt:lpstr>VVG IPP ir faktiniai VPS adm MP</vt:lpstr>
    </vt:vector>
  </TitlesOfParts>
  <Company>Nacionaline mokejimo agentura prie ZUM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Markaitienė</dc:creator>
  <cp:lastModifiedBy>Ignas Čekanauskas</cp:lastModifiedBy>
  <cp:lastPrinted>2024-10-07T10:26:00Z</cp:lastPrinted>
  <dcterms:created xsi:type="dcterms:W3CDTF">2024-03-19T10:39:26Z</dcterms:created>
  <dcterms:modified xsi:type="dcterms:W3CDTF">2025-06-20T10:17:47Z</dcterms:modified>
</cp:coreProperties>
</file>